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REAKDOWN" sheetId="2" r:id="rId1"/>
  </sheets>
  <calcPr calcId="152511"/>
</workbook>
</file>

<file path=xl/calcChain.xml><?xml version="1.0" encoding="utf-8"?>
<calcChain xmlns="http://schemas.openxmlformats.org/spreadsheetml/2006/main">
  <c r="A24" i="2" l="1"/>
  <c r="A25" i="2"/>
  <c r="A26" i="2" s="1"/>
  <c r="A35" i="2"/>
  <c r="A46" i="2"/>
  <c r="I43" i="2"/>
  <c r="H43" i="2"/>
  <c r="J43" i="2" s="1"/>
  <c r="H48" i="2"/>
  <c r="I48" i="2"/>
  <c r="I40" i="2"/>
  <c r="H40" i="2"/>
  <c r="J40" i="2" s="1"/>
  <c r="I42" i="2"/>
  <c r="H42" i="2"/>
  <c r="I37" i="2"/>
  <c r="H37" i="2"/>
  <c r="J37" i="2" s="1"/>
  <c r="I28" i="2"/>
  <c r="H28" i="2"/>
  <c r="J28" i="2" s="1"/>
  <c r="I30" i="2"/>
  <c r="H30" i="2"/>
  <c r="I22" i="2"/>
  <c r="H22" i="2"/>
  <c r="H27" i="2"/>
  <c r="I27" i="2"/>
  <c r="H29" i="2"/>
  <c r="I29" i="2"/>
  <c r="H31" i="2"/>
  <c r="I31" i="2"/>
  <c r="H32" i="2"/>
  <c r="I32" i="2"/>
  <c r="H33" i="2"/>
  <c r="I33" i="2"/>
  <c r="H34" i="2"/>
  <c r="I34" i="2"/>
  <c r="H36" i="2"/>
  <c r="I36" i="2"/>
  <c r="H38" i="2"/>
  <c r="I38" i="2"/>
  <c r="H39" i="2"/>
  <c r="I39" i="2"/>
  <c r="H41" i="2"/>
  <c r="I41" i="2"/>
  <c r="H44" i="2"/>
  <c r="I44" i="2"/>
  <c r="H45" i="2"/>
  <c r="I45" i="2"/>
  <c r="H47" i="2"/>
  <c r="I47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I26" i="2"/>
  <c r="H26" i="2"/>
  <c r="J48" i="2" l="1"/>
  <c r="A27" i="2"/>
  <c r="A28" i="2"/>
  <c r="J26" i="2"/>
  <c r="J44" i="2"/>
  <c r="J30" i="2"/>
  <c r="J55" i="2"/>
  <c r="J45" i="2"/>
  <c r="J42" i="2"/>
  <c r="J56" i="2"/>
  <c r="J32" i="2"/>
  <c r="J29" i="2"/>
  <c r="J27" i="2"/>
  <c r="J51" i="2"/>
  <c r="J49" i="2"/>
  <c r="J47" i="2"/>
  <c r="J36" i="2"/>
  <c r="J34" i="2"/>
  <c r="J33" i="2"/>
  <c r="J53" i="2"/>
  <c r="J52" i="2"/>
  <c r="J39" i="2"/>
  <c r="J38" i="2"/>
  <c r="J22" i="2"/>
  <c r="J54" i="2"/>
  <c r="J50" i="2"/>
  <c r="J41" i="2"/>
  <c r="J31" i="2"/>
  <c r="H21" i="2"/>
  <c r="I24" i="2"/>
  <c r="H24" i="2"/>
  <c r="I23" i="2"/>
  <c r="H23" i="2"/>
  <c r="I21" i="2"/>
  <c r="A29" i="2" l="1"/>
  <c r="A31" i="2" s="1"/>
  <c r="A30" i="2"/>
  <c r="J23" i="2"/>
  <c r="J24" i="2"/>
  <c r="J21" i="2"/>
  <c r="I58" i="2"/>
  <c r="J58" i="2" s="1"/>
  <c r="I57" i="2"/>
  <c r="J57" i="2" s="1"/>
  <c r="A20" i="2"/>
  <c r="I19" i="2"/>
  <c r="J19" i="2" s="1"/>
  <c r="A19" i="2"/>
  <c r="A16" i="2"/>
  <c r="I15" i="2"/>
  <c r="H15" i="2"/>
  <c r="I14" i="2"/>
  <c r="H14" i="2"/>
  <c r="I13" i="2"/>
  <c r="H13" i="2"/>
  <c r="I12" i="2"/>
  <c r="H12" i="2"/>
  <c r="I11" i="2"/>
  <c r="H11" i="2"/>
  <c r="I10" i="2"/>
  <c r="H10" i="2"/>
  <c r="A10" i="2"/>
  <c r="I9" i="2"/>
  <c r="H9" i="2"/>
  <c r="J9" i="2" s="1"/>
  <c r="A32" i="2" l="1"/>
  <c r="A11" i="2"/>
  <c r="J10" i="2"/>
  <c r="J11" i="2"/>
  <c r="J12" i="2"/>
  <c r="J13" i="2"/>
  <c r="J14" i="2"/>
  <c r="J15" i="2"/>
  <c r="K58" i="2"/>
  <c r="A12" i="2"/>
  <c r="A13" i="2" s="1"/>
  <c r="A14" i="2" s="1"/>
  <c r="A15" i="2" s="1"/>
  <c r="A33" i="2" l="1"/>
  <c r="A34" i="2"/>
  <c r="A21" i="2"/>
  <c r="A22" i="2" s="1"/>
  <c r="A23" i="2" s="1"/>
  <c r="K16" i="2"/>
  <c r="K60" i="2" s="1"/>
  <c r="K61" i="2" s="1"/>
  <c r="A36" i="2" l="1"/>
  <c r="A37" i="2"/>
  <c r="A38" i="2" s="1"/>
  <c r="A39" i="2"/>
  <c r="A40" i="2"/>
  <c r="K62" i="2"/>
  <c r="K63" i="2"/>
  <c r="A41" i="2" l="1"/>
  <c r="A42" i="2" s="1"/>
  <c r="A43" i="2" s="1"/>
  <c r="A44" i="2" s="1"/>
  <c r="A45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K64" i="2"/>
  <c r="A57" i="2" l="1"/>
</calcChain>
</file>

<file path=xl/sharedStrings.xml><?xml version="1.0" encoding="utf-8"?>
<sst xmlns="http://schemas.openxmlformats.org/spreadsheetml/2006/main" count="109" uniqueCount="71">
  <si>
    <t>PROJECT ID:</t>
  </si>
  <si>
    <t>DESCRIPTION</t>
  </si>
  <si>
    <t>OVERHEAD &amp; PROFIT</t>
  </si>
  <si>
    <t>INSURANCE</t>
  </si>
  <si>
    <t>CONTINGENCY</t>
  </si>
  <si>
    <t>SCOPE:</t>
  </si>
  <si>
    <t>ITEM #</t>
  </si>
  <si>
    <t>DWG. #</t>
  </si>
  <si>
    <t>QUANTITY</t>
  </si>
  <si>
    <t>UNIT</t>
  </si>
  <si>
    <t>UNIT LABOUR</t>
  </si>
  <si>
    <t>UNIT MATERIAL</t>
  </si>
  <si>
    <t>TOTAL LABOUR</t>
  </si>
  <si>
    <t>TOTAL MATERIAL</t>
  </si>
  <si>
    <t>TOTAL COST</t>
  </si>
  <si>
    <t>TRADE  COST</t>
  </si>
  <si>
    <t>GENERAL REQUIREMENTS</t>
  </si>
  <si>
    <t>Supervision</t>
  </si>
  <si>
    <t>LS</t>
  </si>
  <si>
    <t>Permits</t>
  </si>
  <si>
    <t>Final Clean-up</t>
  </si>
  <si>
    <t>Mobilization Costs</t>
  </si>
  <si>
    <t>Project Overheads</t>
  </si>
  <si>
    <t>Bonds</t>
  </si>
  <si>
    <t>Temporary Control &amp; Facilities</t>
  </si>
  <si>
    <t>Subtotal (General Requirements)</t>
  </si>
  <si>
    <t>SUBTOTAL</t>
  </si>
  <si>
    <t>TOTAL BASE BID</t>
  </si>
  <si>
    <t>Note:</t>
  </si>
  <si>
    <t>EA</t>
  </si>
  <si>
    <t>LF</t>
  </si>
  <si>
    <t>Bay City</t>
  </si>
  <si>
    <t>Plumbing</t>
  </si>
  <si>
    <t>DIVISION 22- PLUMBING</t>
  </si>
  <si>
    <t>Subtotal (Plumbing)</t>
  </si>
  <si>
    <t>Site</t>
  </si>
  <si>
    <t>(4") Dia Sanitary Pipe</t>
  </si>
  <si>
    <t>2" DCW</t>
  </si>
  <si>
    <t>Underground</t>
  </si>
  <si>
    <t>(3") Dia Sanitary Pipe</t>
  </si>
  <si>
    <t>(2") Dia Sanitary Pipe</t>
  </si>
  <si>
    <t>Domestic Pipes</t>
  </si>
  <si>
    <t>(3/4") Dia Cold Water Pipe</t>
  </si>
  <si>
    <t>(3/4") Dia Hot Water Pipe</t>
  </si>
  <si>
    <t>(1-1/2") Dia Cold Water Pipe</t>
  </si>
  <si>
    <t>(1/2") Dia Hot Water Pipe</t>
  </si>
  <si>
    <t>4" Vent Thru Roof</t>
  </si>
  <si>
    <t>NFWH: Non-Freeze Wall Hydrant
Josam Series 71300-54</t>
  </si>
  <si>
    <t>Floor Cleanout
Zurn Z1400-BZ1</t>
  </si>
  <si>
    <t>(4") Floor Sink
Josam Series 49320-A-3</t>
  </si>
  <si>
    <t>(4") Floor Drain
Josam Series 30000-A-50</t>
  </si>
  <si>
    <t>(3") Floor Drain
Josam Series 30000-A-50</t>
  </si>
  <si>
    <t>WC-1: Water Closet (ADA)
Sloan ST.2029</t>
  </si>
  <si>
    <t>L-1: Lavatory
Sloan SS.3003</t>
  </si>
  <si>
    <t>SK-1: Sink (ADA)
Elkay LRAD-1919-55-3 (5 1/2" Deep)</t>
  </si>
  <si>
    <t>WHA-B: Water Hammer Arrestor
Josam Series 75000</t>
  </si>
  <si>
    <t>WHA-A: Water Hammer Arrestor
Josam Series 75000</t>
  </si>
  <si>
    <t xml:space="preserve">EDF-1: Electric Drinking Fountain
Elkay LVRCGRNTL8C </t>
  </si>
  <si>
    <t>WH-1: Water Heater (30 GAL Storage Capacity)</t>
  </si>
  <si>
    <t>HWRP-1: Hot Water Pump 
3500 RPM
Power 120/1/60</t>
  </si>
  <si>
    <t>(4") Dia Sanitary Pipe Riser</t>
  </si>
  <si>
    <t>(2") Dia Sanitary Pipe Riser</t>
  </si>
  <si>
    <t>(3") Dia Sanitary Pipe Riser</t>
  </si>
  <si>
    <t>(3/4") Dia Cold Water Pipe Riser</t>
  </si>
  <si>
    <t>(1-1/2") Dia Cold Water Pipe Riser</t>
  </si>
  <si>
    <t>(2") Dia Cold Water Pipe</t>
  </si>
  <si>
    <t>(2") Dia Cold Water Pipe Riser</t>
  </si>
  <si>
    <t>Plumbing Fixtures</t>
  </si>
  <si>
    <t>4" Double Cleanout</t>
  </si>
  <si>
    <t>Backflow Preventor</t>
  </si>
  <si>
    <t>(1/2") Dia Cold Water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</si>
</sst>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.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B3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B3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rgb="FF0000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6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B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centerContinuous" vertical="center"/>
    </xf>
    <xf numFmtId="0" fontId="7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7" borderId="0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right" vertical="center"/>
    </xf>
    <xf numFmtId="166" fontId="11" fillId="7" borderId="5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6" fontId="11" fillId="0" borderId="5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9" fontId="7" fillId="4" borderId="0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/>
    </xf>
    <xf numFmtId="164" fontId="13" fillId="5" borderId="16" xfId="0" applyNumberFormat="1" applyFont="1" applyFill="1" applyBorder="1" applyAlignment="1">
      <alignment vertical="center"/>
    </xf>
    <xf numFmtId="164" fontId="13" fillId="5" borderId="16" xfId="0" applyNumberFormat="1" applyFont="1" applyFill="1" applyBorder="1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5" fontId="13" fillId="5" borderId="16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Continuous" vertical="center"/>
    </xf>
    <xf numFmtId="0" fontId="4" fillId="0" borderId="17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4" fillId="8" borderId="15" xfId="0" applyFont="1" applyFill="1" applyBorder="1" applyAlignment="1">
      <alignment horizontal="left" vertical="center"/>
    </xf>
    <xf numFmtId="0" fontId="14" fillId="8" borderId="16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57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C11" sqref="C11"/>
    </sheetView>
  </sheetViews>
  <sheetFormatPr defaultRowHeight="15" x14ac:dyDescent="0.25"/>
  <cols>
    <col min="1" max="1" width="7" style="9" customWidth="1"/>
    <col min="2" max="2" width="12.140625" style="95" customWidth="1"/>
    <col min="3" max="3" width="62.7109375" style="9" customWidth="1"/>
    <col min="4" max="4" width="11.7109375" style="96" customWidth="1"/>
    <col min="5" max="5" width="8.5703125" style="96" customWidth="1"/>
    <col min="6" max="6" width="11.5703125" style="97" bestFit="1" customWidth="1"/>
    <col min="7" max="7" width="13.140625" style="97" bestFit="1" customWidth="1"/>
    <col min="8" max="8" width="12.85546875" style="97" bestFit="1" customWidth="1"/>
    <col min="9" max="9" width="14.42578125" style="98" bestFit="1" customWidth="1"/>
    <col min="10" max="10" width="14.85546875" style="98" customWidth="1"/>
    <col min="11" max="11" width="16.140625" style="9" customWidth="1"/>
    <col min="12" max="16384" width="9.140625" style="9"/>
  </cols>
  <sheetData>
    <row r="1" spans="1:11" ht="15.75" x14ac:dyDescent="0.25">
      <c r="A1" s="10"/>
      <c r="B1" s="11"/>
      <c r="C1" s="1"/>
      <c r="D1" s="12"/>
      <c r="E1" s="13"/>
      <c r="F1" s="14"/>
      <c r="G1" s="14"/>
      <c r="H1" s="14"/>
      <c r="I1" s="15"/>
      <c r="J1" s="16"/>
      <c r="K1" s="2"/>
    </row>
    <row r="2" spans="1:11" ht="15.75" x14ac:dyDescent="0.25">
      <c r="A2" s="17" t="s">
        <v>0</v>
      </c>
      <c r="B2" s="18"/>
      <c r="C2" s="4" t="s">
        <v>31</v>
      </c>
      <c r="D2" s="19"/>
      <c r="E2" s="20"/>
      <c r="F2" s="21"/>
      <c r="G2" s="21"/>
      <c r="H2" s="21"/>
      <c r="I2" s="22"/>
      <c r="J2" s="23"/>
      <c r="K2" s="24"/>
    </row>
    <row r="3" spans="1:11" ht="15.75" x14ac:dyDescent="0.25">
      <c r="A3" s="25"/>
      <c r="B3" s="26"/>
      <c r="C3" s="27"/>
      <c r="D3" s="19"/>
      <c r="E3" s="20"/>
      <c r="F3" s="21"/>
      <c r="G3" s="21"/>
      <c r="H3" s="21"/>
      <c r="I3" s="22"/>
      <c r="J3" s="23"/>
      <c r="K3" s="24"/>
    </row>
    <row r="4" spans="1:11" ht="15.75" x14ac:dyDescent="0.25">
      <c r="A4" s="3" t="s">
        <v>5</v>
      </c>
      <c r="B4" s="5"/>
      <c r="C4" s="28" t="s">
        <v>32</v>
      </c>
      <c r="D4" s="19"/>
      <c r="E4" s="20"/>
      <c r="F4" s="21"/>
      <c r="G4" s="21"/>
      <c r="H4" s="21"/>
      <c r="I4" s="22"/>
      <c r="J4" s="23"/>
      <c r="K4" s="24"/>
    </row>
    <row r="5" spans="1:11" ht="15.75" x14ac:dyDescent="0.25">
      <c r="A5" s="3"/>
      <c r="B5" s="5"/>
      <c r="C5" s="28"/>
      <c r="D5" s="19"/>
      <c r="E5" s="20"/>
      <c r="F5" s="21"/>
      <c r="G5" s="21"/>
      <c r="H5" s="21"/>
      <c r="I5" s="22"/>
      <c r="J5" s="23"/>
      <c r="K5" s="24"/>
    </row>
    <row r="6" spans="1:11" ht="15.75" x14ac:dyDescent="0.25">
      <c r="A6" s="3"/>
      <c r="B6" s="5"/>
      <c r="C6" s="28"/>
      <c r="D6" s="19"/>
      <c r="E6" s="20"/>
      <c r="F6" s="21"/>
      <c r="G6" s="21"/>
      <c r="H6" s="21"/>
      <c r="I6" s="22"/>
      <c r="J6" s="23"/>
      <c r="K6" s="24"/>
    </row>
    <row r="7" spans="1:11" x14ac:dyDescent="0.25">
      <c r="A7" s="6" t="s">
        <v>6</v>
      </c>
      <c r="B7" s="29" t="s">
        <v>7</v>
      </c>
      <c r="C7" s="29" t="s">
        <v>1</v>
      </c>
      <c r="D7" s="29" t="s">
        <v>8</v>
      </c>
      <c r="E7" s="29" t="s">
        <v>9</v>
      </c>
      <c r="F7" s="30" t="s">
        <v>10</v>
      </c>
      <c r="G7" s="30" t="s">
        <v>11</v>
      </c>
      <c r="H7" s="30" t="s">
        <v>12</v>
      </c>
      <c r="I7" s="31" t="s">
        <v>13</v>
      </c>
      <c r="J7" s="31" t="s">
        <v>14</v>
      </c>
      <c r="K7" s="7" t="s">
        <v>15</v>
      </c>
    </row>
    <row r="8" spans="1:11" s="33" customFormat="1" ht="15.75" x14ac:dyDescent="0.25">
      <c r="A8" s="102"/>
      <c r="B8" s="103"/>
      <c r="C8" s="32" t="s">
        <v>16</v>
      </c>
      <c r="D8" s="103"/>
      <c r="E8" s="103"/>
      <c r="F8" s="103"/>
      <c r="G8" s="103"/>
      <c r="H8" s="103"/>
      <c r="I8" s="103"/>
      <c r="J8" s="103"/>
      <c r="K8" s="104"/>
    </row>
    <row r="9" spans="1:11" s="38" customFormat="1" ht="15.75" x14ac:dyDescent="0.25">
      <c r="A9" s="34">
        <v>1</v>
      </c>
      <c r="B9" s="106"/>
      <c r="C9" s="35" t="s">
        <v>17</v>
      </c>
      <c r="D9" s="36">
        <v>1</v>
      </c>
      <c r="E9" s="36" t="s">
        <v>18</v>
      </c>
      <c r="F9" s="37">
        <v>0</v>
      </c>
      <c r="G9" s="37">
        <v>0</v>
      </c>
      <c r="H9" s="37">
        <f>F9*D9</f>
        <v>0</v>
      </c>
      <c r="I9" s="37">
        <f>G9*D9</f>
        <v>0</v>
      </c>
      <c r="J9" s="37">
        <f>H9+I9</f>
        <v>0</v>
      </c>
      <c r="K9" s="105"/>
    </row>
    <row r="10" spans="1:11" s="38" customFormat="1" ht="15.75" x14ac:dyDescent="0.25">
      <c r="A10" s="39">
        <f>IF(D10=0,"",1+MAX(A$9:A9))</f>
        <v>2</v>
      </c>
      <c r="B10" s="106"/>
      <c r="C10" s="40" t="s">
        <v>19</v>
      </c>
      <c r="D10" s="41">
        <v>1</v>
      </c>
      <c r="E10" s="41" t="s">
        <v>18</v>
      </c>
      <c r="F10" s="37">
        <v>0</v>
      </c>
      <c r="G10" s="37">
        <v>0</v>
      </c>
      <c r="H10" s="37">
        <f>F10*D10</f>
        <v>0</v>
      </c>
      <c r="I10" s="37">
        <f>G10*D10</f>
        <v>0</v>
      </c>
      <c r="J10" s="37">
        <f t="shared" ref="J10:J15" si="0">H10+I10</f>
        <v>0</v>
      </c>
      <c r="K10" s="105"/>
    </row>
    <row r="11" spans="1:11" s="38" customFormat="1" ht="15.75" x14ac:dyDescent="0.25">
      <c r="A11" s="39">
        <f>IF(D11=0,"",1+MAX(A$9:A10))</f>
        <v>3</v>
      </c>
      <c r="B11" s="106"/>
      <c r="C11" s="40" t="s">
        <v>20</v>
      </c>
      <c r="D11" s="41">
        <v>1</v>
      </c>
      <c r="E11" s="41" t="s">
        <v>18</v>
      </c>
      <c r="F11" s="37">
        <v>0</v>
      </c>
      <c r="G11" s="37">
        <v>0</v>
      </c>
      <c r="H11" s="37">
        <f>F11*D11</f>
        <v>0</v>
      </c>
      <c r="I11" s="37">
        <f>G11*D11</f>
        <v>0</v>
      </c>
      <c r="J11" s="37">
        <f t="shared" si="0"/>
        <v>0</v>
      </c>
      <c r="K11" s="105"/>
    </row>
    <row r="12" spans="1:11" s="38" customFormat="1" ht="15.75" x14ac:dyDescent="0.25">
      <c r="A12" s="39">
        <f>IF(D12=0,"",1+MAX(A$9:A11))</f>
        <v>4</v>
      </c>
      <c r="B12" s="106"/>
      <c r="C12" s="40" t="s">
        <v>21</v>
      </c>
      <c r="D12" s="41">
        <v>1</v>
      </c>
      <c r="E12" s="41" t="s">
        <v>18</v>
      </c>
      <c r="F12" s="37">
        <v>0</v>
      </c>
      <c r="G12" s="37">
        <v>0</v>
      </c>
      <c r="H12" s="37">
        <f>F12*D12</f>
        <v>0</v>
      </c>
      <c r="I12" s="37">
        <f>G12*D12</f>
        <v>0</v>
      </c>
      <c r="J12" s="37">
        <f t="shared" si="0"/>
        <v>0</v>
      </c>
      <c r="K12" s="105"/>
    </row>
    <row r="13" spans="1:11" s="38" customFormat="1" ht="15.75" x14ac:dyDescent="0.25">
      <c r="A13" s="39">
        <f>IF(D13=0,"",1+MAX(A$9:A12))</f>
        <v>5</v>
      </c>
      <c r="B13" s="106"/>
      <c r="C13" s="40" t="s">
        <v>22</v>
      </c>
      <c r="D13" s="41">
        <v>1</v>
      </c>
      <c r="E13" s="41" t="s">
        <v>18</v>
      </c>
      <c r="F13" s="37">
        <v>0</v>
      </c>
      <c r="G13" s="37">
        <v>0</v>
      </c>
      <c r="H13" s="37">
        <f>F13*D13</f>
        <v>0</v>
      </c>
      <c r="I13" s="37">
        <f>G13*D13</f>
        <v>0</v>
      </c>
      <c r="J13" s="37">
        <f t="shared" si="0"/>
        <v>0</v>
      </c>
      <c r="K13" s="105"/>
    </row>
    <row r="14" spans="1:11" s="38" customFormat="1" ht="15.75" x14ac:dyDescent="0.25">
      <c r="A14" s="39">
        <f>IF(D14=0,"",1+MAX(A$9:A13))</f>
        <v>6</v>
      </c>
      <c r="B14" s="106"/>
      <c r="C14" s="40" t="s">
        <v>23</v>
      </c>
      <c r="D14" s="41">
        <v>1</v>
      </c>
      <c r="E14" s="41" t="s">
        <v>18</v>
      </c>
      <c r="F14" s="37">
        <v>0</v>
      </c>
      <c r="G14" s="37">
        <v>0</v>
      </c>
      <c r="H14" s="37">
        <f>F14*D14</f>
        <v>0</v>
      </c>
      <c r="I14" s="37">
        <f>G14*D14</f>
        <v>0</v>
      </c>
      <c r="J14" s="37">
        <f t="shared" si="0"/>
        <v>0</v>
      </c>
      <c r="K14" s="105"/>
    </row>
    <row r="15" spans="1:11" s="38" customFormat="1" ht="15.75" x14ac:dyDescent="0.25">
      <c r="A15" s="39">
        <f>IF(D15=0,"",1+MAX(A$9:A14))</f>
        <v>7</v>
      </c>
      <c r="B15" s="106"/>
      <c r="C15" s="42" t="s">
        <v>24</v>
      </c>
      <c r="D15" s="41">
        <v>1</v>
      </c>
      <c r="E15" s="36" t="s">
        <v>18</v>
      </c>
      <c r="F15" s="37">
        <v>0</v>
      </c>
      <c r="G15" s="37">
        <v>0</v>
      </c>
      <c r="H15" s="37">
        <f>F15*D15</f>
        <v>0</v>
      </c>
      <c r="I15" s="37">
        <f>G15*D15</f>
        <v>0</v>
      </c>
      <c r="J15" s="37">
        <f t="shared" si="0"/>
        <v>0</v>
      </c>
      <c r="K15" s="105"/>
    </row>
    <row r="16" spans="1:11" s="38" customFormat="1" ht="18" customHeight="1" x14ac:dyDescent="0.25">
      <c r="A16" s="39" t="str">
        <f>IF(D16=0,"",1+MAX(A7:A15))</f>
        <v/>
      </c>
      <c r="B16" s="43"/>
      <c r="C16" s="44" t="s">
        <v>25</v>
      </c>
      <c r="D16" s="45"/>
      <c r="E16" s="46"/>
      <c r="F16" s="47"/>
      <c r="G16" s="47"/>
      <c r="H16" s="47"/>
      <c r="I16" s="48"/>
      <c r="J16" s="37"/>
      <c r="K16" s="49">
        <f>(SUM(J9:J16))</f>
        <v>0</v>
      </c>
    </row>
    <row r="17" spans="1:11" s="38" customFormat="1" ht="18" customHeight="1" x14ac:dyDescent="0.25">
      <c r="A17" s="50"/>
      <c r="B17" s="51"/>
      <c r="C17" s="52"/>
      <c r="D17" s="53"/>
      <c r="E17" s="53"/>
      <c r="F17" s="54"/>
      <c r="G17" s="54"/>
      <c r="H17" s="54"/>
      <c r="I17" s="55"/>
      <c r="J17" s="55"/>
      <c r="K17" s="56"/>
    </row>
    <row r="18" spans="1:11" s="57" customFormat="1" ht="15.75" x14ac:dyDescent="0.25">
      <c r="A18" s="102"/>
      <c r="B18" s="103"/>
      <c r="C18" s="32" t="s">
        <v>33</v>
      </c>
      <c r="D18" s="103"/>
      <c r="E18" s="103"/>
      <c r="F18" s="103"/>
      <c r="G18" s="103"/>
      <c r="H18" s="103"/>
      <c r="I18" s="103"/>
      <c r="J18" s="103"/>
      <c r="K18" s="104"/>
    </row>
    <row r="19" spans="1:11" s="38" customFormat="1" ht="15.75" x14ac:dyDescent="0.25">
      <c r="A19" s="58" t="str">
        <f>IF(D19=0,"",1+MAX(A$8:A18))</f>
        <v/>
      </c>
      <c r="B19" s="59"/>
      <c r="C19" s="35"/>
      <c r="D19" s="36"/>
      <c r="E19" s="36"/>
      <c r="F19" s="37"/>
      <c r="G19" s="37"/>
      <c r="H19" s="37"/>
      <c r="I19" s="37" t="str">
        <f>IF(D19=0,"",0)</f>
        <v/>
      </c>
      <c r="J19" s="37" t="str">
        <f>IF(I19="","",D19*I19)</f>
        <v/>
      </c>
      <c r="K19" s="105"/>
    </row>
    <row r="20" spans="1:11" s="38" customFormat="1" ht="15.75" x14ac:dyDescent="0.25">
      <c r="A20" s="58" t="str">
        <f>IF(D20=0,"",1+MAX(A$8:A19))</f>
        <v/>
      </c>
      <c r="B20" s="60"/>
      <c r="C20" s="110" t="s">
        <v>35</v>
      </c>
      <c r="D20" s="41"/>
      <c r="E20" s="41"/>
      <c r="F20" s="37"/>
      <c r="G20" s="37"/>
      <c r="H20" s="37"/>
      <c r="I20" s="37"/>
      <c r="J20" s="37"/>
      <c r="K20" s="105"/>
    </row>
    <row r="21" spans="1:11" s="38" customFormat="1" ht="15.75" x14ac:dyDescent="0.25">
      <c r="A21" s="39">
        <f>IF(D21=0,"",1+MAX(A$9:A20))</f>
        <v>8</v>
      </c>
      <c r="B21" s="60"/>
      <c r="C21" s="109" t="s">
        <v>36</v>
      </c>
      <c r="D21" s="41">
        <v>20</v>
      </c>
      <c r="E21" s="41" t="s">
        <v>30</v>
      </c>
      <c r="F21" s="37">
        <v>15</v>
      </c>
      <c r="G21" s="37">
        <v>25</v>
      </c>
      <c r="H21" s="37">
        <f>F21*D21</f>
        <v>300</v>
      </c>
      <c r="I21" s="37">
        <f>G21*D21</f>
        <v>500</v>
      </c>
      <c r="J21" s="37">
        <f>H21+I21</f>
        <v>800</v>
      </c>
      <c r="K21" s="105"/>
    </row>
    <row r="22" spans="1:11" s="38" customFormat="1" ht="15.75" x14ac:dyDescent="0.25">
      <c r="A22" s="39">
        <f>IF(D22=0,"",1+MAX(A$9:A21))</f>
        <v>9</v>
      </c>
      <c r="B22" s="60"/>
      <c r="C22" s="109" t="s">
        <v>60</v>
      </c>
      <c r="D22" s="41">
        <v>20</v>
      </c>
      <c r="E22" s="41" t="s">
        <v>30</v>
      </c>
      <c r="F22" s="37">
        <v>15</v>
      </c>
      <c r="G22" s="37">
        <v>25</v>
      </c>
      <c r="H22" s="37">
        <f>F22*D22</f>
        <v>300</v>
      </c>
      <c r="I22" s="37">
        <f>G22*D22</f>
        <v>500</v>
      </c>
      <c r="J22" s="37">
        <f>H22+I22</f>
        <v>800</v>
      </c>
      <c r="K22" s="105"/>
    </row>
    <row r="23" spans="1:11" s="38" customFormat="1" ht="15.75" x14ac:dyDescent="0.25">
      <c r="A23" s="39">
        <f>IF(D23=0,"",1+MAX(A$9:A22))</f>
        <v>10</v>
      </c>
      <c r="B23" s="60"/>
      <c r="C23" s="109" t="s">
        <v>37</v>
      </c>
      <c r="D23" s="41">
        <v>1</v>
      </c>
      <c r="E23" s="41" t="s">
        <v>29</v>
      </c>
      <c r="F23" s="37">
        <v>250</v>
      </c>
      <c r="G23" s="37">
        <v>550</v>
      </c>
      <c r="H23" s="37">
        <f>F23*D23</f>
        <v>250</v>
      </c>
      <c r="I23" s="37">
        <f>G23*D23</f>
        <v>550</v>
      </c>
      <c r="J23" s="37">
        <f>H23+I23</f>
        <v>800</v>
      </c>
      <c r="K23" s="105"/>
    </row>
    <row r="24" spans="1:11" s="38" customFormat="1" ht="15.75" x14ac:dyDescent="0.25">
      <c r="A24" s="39">
        <f>IF(D24=0,"",1+MAX(A$9:A23))</f>
        <v>11</v>
      </c>
      <c r="B24" s="60"/>
      <c r="C24" s="109" t="s">
        <v>68</v>
      </c>
      <c r="D24" s="41">
        <v>1</v>
      </c>
      <c r="E24" s="41" t="s">
        <v>29</v>
      </c>
      <c r="F24" s="37">
        <v>250</v>
      </c>
      <c r="G24" s="37">
        <v>850</v>
      </c>
      <c r="H24" s="37">
        <f>F24*D24</f>
        <v>250</v>
      </c>
      <c r="I24" s="37">
        <f>G24*D24</f>
        <v>850</v>
      </c>
      <c r="J24" s="37">
        <f>H24+I24</f>
        <v>1100</v>
      </c>
      <c r="K24" s="105"/>
    </row>
    <row r="25" spans="1:11" s="38" customFormat="1" ht="15.75" x14ac:dyDescent="0.25">
      <c r="A25" s="39" t="str">
        <f>IF(D25=0,"",1+MAX(A$9:A24))</f>
        <v/>
      </c>
      <c r="B25" s="60"/>
      <c r="C25" s="110" t="s">
        <v>38</v>
      </c>
      <c r="D25" s="41"/>
      <c r="E25" s="41"/>
      <c r="F25" s="37"/>
      <c r="G25" s="37"/>
      <c r="H25" s="37"/>
      <c r="I25" s="37"/>
      <c r="J25" s="37"/>
      <c r="K25" s="105"/>
    </row>
    <row r="26" spans="1:11" s="38" customFormat="1" ht="15.75" x14ac:dyDescent="0.25">
      <c r="A26" s="39">
        <f>IF(D26=0,"",1+MAX(A$9:A25))</f>
        <v>12</v>
      </c>
      <c r="B26" s="60"/>
      <c r="C26" s="109" t="s">
        <v>36</v>
      </c>
      <c r="D26" s="41">
        <v>94</v>
      </c>
      <c r="E26" s="41" t="s">
        <v>30</v>
      </c>
      <c r="F26" s="37">
        <v>25</v>
      </c>
      <c r="G26" s="37">
        <v>25</v>
      </c>
      <c r="H26" s="37">
        <f>F26*D26</f>
        <v>2350</v>
      </c>
      <c r="I26" s="37">
        <f>G26*D26</f>
        <v>2350</v>
      </c>
      <c r="J26" s="37">
        <f>H26+I26</f>
        <v>4700</v>
      </c>
      <c r="K26" s="105"/>
    </row>
    <row r="27" spans="1:11" s="38" customFormat="1" ht="15.75" x14ac:dyDescent="0.25">
      <c r="A27" s="39">
        <f>IF(D27=0,"",1+MAX(A$9:A26))</f>
        <v>13</v>
      </c>
      <c r="B27" s="60"/>
      <c r="C27" s="109" t="s">
        <v>39</v>
      </c>
      <c r="D27" s="41">
        <v>13.27</v>
      </c>
      <c r="E27" s="41" t="s">
        <v>30</v>
      </c>
      <c r="F27" s="37">
        <v>25</v>
      </c>
      <c r="G27" s="37">
        <v>20</v>
      </c>
      <c r="H27" s="37">
        <f t="shared" ref="H27:H56" si="1">F27*D27</f>
        <v>331.75</v>
      </c>
      <c r="I27" s="37">
        <f t="shared" ref="I27:I56" si="2">G27*D27</f>
        <v>265.39999999999998</v>
      </c>
      <c r="J27" s="37">
        <f t="shared" ref="J27:J56" si="3">H27+I27</f>
        <v>597.15</v>
      </c>
      <c r="K27" s="105"/>
    </row>
    <row r="28" spans="1:11" s="38" customFormat="1" ht="15.75" x14ac:dyDescent="0.25">
      <c r="A28" s="39">
        <f>IF(D28=0,"",1+MAX(A$9:A27))</f>
        <v>14</v>
      </c>
      <c r="B28" s="60"/>
      <c r="C28" s="109" t="s">
        <v>62</v>
      </c>
      <c r="D28" s="41">
        <v>13</v>
      </c>
      <c r="E28" s="41" t="s">
        <v>30</v>
      </c>
      <c r="F28" s="37">
        <v>15</v>
      </c>
      <c r="G28" s="37">
        <v>20</v>
      </c>
      <c r="H28" s="37">
        <f t="shared" ref="H28" si="4">F28*D28</f>
        <v>195</v>
      </c>
      <c r="I28" s="37">
        <f t="shared" ref="I28" si="5">G28*D28</f>
        <v>260</v>
      </c>
      <c r="J28" s="37">
        <f t="shared" ref="J28" si="6">H28+I28</f>
        <v>455</v>
      </c>
      <c r="K28" s="105"/>
    </row>
    <row r="29" spans="1:11" s="38" customFormat="1" ht="15.75" x14ac:dyDescent="0.25">
      <c r="A29" s="39">
        <f>IF(D29=0,"",1+MAX(A$9:A28))</f>
        <v>15</v>
      </c>
      <c r="B29" s="60"/>
      <c r="C29" s="109" t="s">
        <v>40</v>
      </c>
      <c r="D29" s="41">
        <v>7.4</v>
      </c>
      <c r="E29" s="41" t="s">
        <v>30</v>
      </c>
      <c r="F29" s="37">
        <v>25</v>
      </c>
      <c r="G29" s="37">
        <v>20</v>
      </c>
      <c r="H29" s="37">
        <f t="shared" si="1"/>
        <v>185</v>
      </c>
      <c r="I29" s="37">
        <f t="shared" si="2"/>
        <v>148</v>
      </c>
      <c r="J29" s="37">
        <f t="shared" si="3"/>
        <v>333</v>
      </c>
      <c r="K29" s="105"/>
    </row>
    <row r="30" spans="1:11" s="38" customFormat="1" ht="15.75" x14ac:dyDescent="0.25">
      <c r="A30" s="39">
        <f>IF(D30=0,"",1+MAX(A$9:A29))</f>
        <v>16</v>
      </c>
      <c r="B30" s="60"/>
      <c r="C30" s="109" t="s">
        <v>61</v>
      </c>
      <c r="D30" s="41">
        <v>50</v>
      </c>
      <c r="E30" s="41" t="s">
        <v>30</v>
      </c>
      <c r="F30" s="37">
        <v>15</v>
      </c>
      <c r="G30" s="37">
        <v>15</v>
      </c>
      <c r="H30" s="37">
        <f t="shared" ref="H30" si="7">F30*D30</f>
        <v>750</v>
      </c>
      <c r="I30" s="37">
        <f t="shared" ref="I30" si="8">G30*D30</f>
        <v>750</v>
      </c>
      <c r="J30" s="37">
        <f t="shared" ref="J30" si="9">H30+I30</f>
        <v>1500</v>
      </c>
      <c r="K30" s="105"/>
    </row>
    <row r="31" spans="1:11" s="38" customFormat="1" ht="31.5" x14ac:dyDescent="0.25">
      <c r="A31" s="39">
        <f>IF(D31=0,"",1+MAX(A$9:A30))</f>
        <v>17</v>
      </c>
      <c r="B31" s="60"/>
      <c r="C31" s="111" t="s">
        <v>51</v>
      </c>
      <c r="D31" s="41">
        <v>2</v>
      </c>
      <c r="E31" s="41" t="s">
        <v>29</v>
      </c>
      <c r="F31" s="37">
        <v>250</v>
      </c>
      <c r="G31" s="37">
        <v>350</v>
      </c>
      <c r="H31" s="37">
        <f t="shared" si="1"/>
        <v>500</v>
      </c>
      <c r="I31" s="37">
        <f t="shared" si="2"/>
        <v>700</v>
      </c>
      <c r="J31" s="37">
        <f t="shared" si="3"/>
        <v>1200</v>
      </c>
      <c r="K31" s="105"/>
    </row>
    <row r="32" spans="1:11" s="38" customFormat="1" ht="31.5" x14ac:dyDescent="0.25">
      <c r="A32" s="39">
        <f>IF(D32=0,"",1+MAX(A$9:A31))</f>
        <v>18</v>
      </c>
      <c r="B32" s="60"/>
      <c r="C32" s="111" t="s">
        <v>50</v>
      </c>
      <c r="D32" s="41">
        <v>2</v>
      </c>
      <c r="E32" s="41" t="s">
        <v>29</v>
      </c>
      <c r="F32" s="37">
        <v>250</v>
      </c>
      <c r="G32" s="37">
        <v>350</v>
      </c>
      <c r="H32" s="37">
        <f t="shared" si="1"/>
        <v>500</v>
      </c>
      <c r="I32" s="37">
        <f t="shared" si="2"/>
        <v>700</v>
      </c>
      <c r="J32" s="37">
        <f t="shared" si="3"/>
        <v>1200</v>
      </c>
      <c r="K32" s="105"/>
    </row>
    <row r="33" spans="1:11" s="38" customFormat="1" ht="31.5" x14ac:dyDescent="0.25">
      <c r="A33" s="39">
        <f>IF(D33=0,"",1+MAX(A$9:A32))</f>
        <v>19</v>
      </c>
      <c r="B33" s="60"/>
      <c r="C33" s="111" t="s">
        <v>49</v>
      </c>
      <c r="D33" s="41">
        <v>2</v>
      </c>
      <c r="E33" s="41" t="s">
        <v>29</v>
      </c>
      <c r="F33" s="37">
        <v>250</v>
      </c>
      <c r="G33" s="37">
        <v>350</v>
      </c>
      <c r="H33" s="37">
        <f t="shared" si="1"/>
        <v>500</v>
      </c>
      <c r="I33" s="37">
        <f t="shared" si="2"/>
        <v>700</v>
      </c>
      <c r="J33" s="37">
        <f t="shared" si="3"/>
        <v>1200</v>
      </c>
      <c r="K33" s="105"/>
    </row>
    <row r="34" spans="1:11" s="38" customFormat="1" ht="31.5" x14ac:dyDescent="0.25">
      <c r="A34" s="39">
        <f>IF(D34=0,"",1+MAX(A$9:A33))</f>
        <v>20</v>
      </c>
      <c r="B34" s="60"/>
      <c r="C34" s="111" t="s">
        <v>48</v>
      </c>
      <c r="D34" s="41">
        <v>1</v>
      </c>
      <c r="E34" s="41" t="s">
        <v>29</v>
      </c>
      <c r="F34" s="37">
        <v>250</v>
      </c>
      <c r="G34" s="37">
        <v>550</v>
      </c>
      <c r="H34" s="37">
        <f t="shared" si="1"/>
        <v>250</v>
      </c>
      <c r="I34" s="37">
        <f t="shared" si="2"/>
        <v>550</v>
      </c>
      <c r="J34" s="37">
        <f t="shared" si="3"/>
        <v>800</v>
      </c>
      <c r="K34" s="105"/>
    </row>
    <row r="35" spans="1:11" s="38" customFormat="1" ht="15.75" x14ac:dyDescent="0.25">
      <c r="A35" s="39" t="str">
        <f>IF(D35=0,"",1+MAX(A$9:A34))</f>
        <v/>
      </c>
      <c r="B35" s="60"/>
      <c r="C35" s="110" t="s">
        <v>41</v>
      </c>
      <c r="D35" s="41"/>
      <c r="E35" s="41"/>
      <c r="F35" s="37"/>
      <c r="G35" s="37"/>
      <c r="H35" s="37"/>
      <c r="I35" s="37"/>
      <c r="J35" s="37"/>
      <c r="K35" s="105"/>
    </row>
    <row r="36" spans="1:11" s="38" customFormat="1" ht="15.75" x14ac:dyDescent="0.25">
      <c r="A36" s="39">
        <f>IF(D36=0,"",1+MAX(A$9:A35))</f>
        <v>21</v>
      </c>
      <c r="B36" s="60"/>
      <c r="C36" s="109" t="s">
        <v>42</v>
      </c>
      <c r="D36" s="41">
        <v>95.16</v>
      </c>
      <c r="E36" s="41" t="s">
        <v>30</v>
      </c>
      <c r="F36" s="37">
        <v>12</v>
      </c>
      <c r="G36" s="37">
        <v>8</v>
      </c>
      <c r="H36" s="37">
        <f t="shared" si="1"/>
        <v>1141.92</v>
      </c>
      <c r="I36" s="37">
        <f t="shared" si="2"/>
        <v>761.28</v>
      </c>
      <c r="J36" s="37">
        <f t="shared" si="3"/>
        <v>1903.2</v>
      </c>
      <c r="K36" s="105"/>
    </row>
    <row r="37" spans="1:11" s="38" customFormat="1" ht="15.75" x14ac:dyDescent="0.25">
      <c r="A37" s="39">
        <f>IF(D37=0,"",1+MAX(A$9:A36))</f>
        <v>22</v>
      </c>
      <c r="B37" s="60"/>
      <c r="C37" s="109" t="s">
        <v>63</v>
      </c>
      <c r="D37" s="41">
        <v>30</v>
      </c>
      <c r="E37" s="41" t="s">
        <v>30</v>
      </c>
      <c r="F37" s="37">
        <v>12</v>
      </c>
      <c r="G37" s="37">
        <v>8</v>
      </c>
      <c r="H37" s="37">
        <f t="shared" ref="H37" si="10">F37*D37</f>
        <v>360</v>
      </c>
      <c r="I37" s="37">
        <f t="shared" ref="I37" si="11">G37*D37</f>
        <v>240</v>
      </c>
      <c r="J37" s="37">
        <f t="shared" ref="J37" si="12">H37+I37</f>
        <v>600</v>
      </c>
      <c r="K37" s="105"/>
    </row>
    <row r="38" spans="1:11" s="38" customFormat="1" ht="15.75" x14ac:dyDescent="0.25">
      <c r="A38" s="39">
        <f>IF(D38=0,"",1+MAX(A$9:A37))</f>
        <v>23</v>
      </c>
      <c r="B38" s="60"/>
      <c r="C38" s="109" t="s">
        <v>43</v>
      </c>
      <c r="D38" s="41">
        <v>30.48</v>
      </c>
      <c r="E38" s="41" t="s">
        <v>30</v>
      </c>
      <c r="F38" s="37">
        <v>12</v>
      </c>
      <c r="G38" s="37">
        <v>8</v>
      </c>
      <c r="H38" s="37">
        <f t="shared" si="1"/>
        <v>365.76</v>
      </c>
      <c r="I38" s="37">
        <f t="shared" si="2"/>
        <v>243.84</v>
      </c>
      <c r="J38" s="37">
        <f t="shared" si="3"/>
        <v>609.6</v>
      </c>
      <c r="K38" s="105"/>
    </row>
    <row r="39" spans="1:11" s="38" customFormat="1" ht="15.75" x14ac:dyDescent="0.25">
      <c r="A39" s="39">
        <f>IF(D39=0,"",1+MAX(A$9:A38))</f>
        <v>24</v>
      </c>
      <c r="B39" s="60"/>
      <c r="C39" s="109" t="s">
        <v>44</v>
      </c>
      <c r="D39" s="41">
        <v>19.010000000000002</v>
      </c>
      <c r="E39" s="41" t="s">
        <v>30</v>
      </c>
      <c r="F39" s="37">
        <v>15</v>
      </c>
      <c r="G39" s="37">
        <v>12</v>
      </c>
      <c r="H39" s="37">
        <f t="shared" si="1"/>
        <v>285.15000000000003</v>
      </c>
      <c r="I39" s="37">
        <f t="shared" si="2"/>
        <v>228.12</v>
      </c>
      <c r="J39" s="37">
        <f t="shared" si="3"/>
        <v>513.27</v>
      </c>
      <c r="K39" s="105"/>
    </row>
    <row r="40" spans="1:11" s="38" customFormat="1" ht="15.75" x14ac:dyDescent="0.25">
      <c r="A40" s="39">
        <f>IF(D40=0,"",1+MAX(A$9:A39))</f>
        <v>25</v>
      </c>
      <c r="B40" s="60"/>
      <c r="C40" s="109" t="s">
        <v>64</v>
      </c>
      <c r="D40" s="41">
        <v>15</v>
      </c>
      <c r="E40" s="41" t="s">
        <v>30</v>
      </c>
      <c r="F40" s="37">
        <v>15</v>
      </c>
      <c r="G40" s="37">
        <v>12</v>
      </c>
      <c r="H40" s="37">
        <f t="shared" ref="H40" si="13">F40*D40</f>
        <v>225</v>
      </c>
      <c r="I40" s="37">
        <f t="shared" ref="I40" si="14">G40*D40</f>
        <v>180</v>
      </c>
      <c r="J40" s="37">
        <f t="shared" ref="J40" si="15">H40+I40</f>
        <v>405</v>
      </c>
      <c r="K40" s="105"/>
    </row>
    <row r="41" spans="1:11" s="38" customFormat="1" ht="15.75" x14ac:dyDescent="0.25">
      <c r="A41" s="39">
        <f>IF(D41=0,"",1+MAX(A$9:A40))</f>
        <v>26</v>
      </c>
      <c r="B41" s="60"/>
      <c r="C41" s="109" t="s">
        <v>65</v>
      </c>
      <c r="D41" s="41">
        <v>68.58</v>
      </c>
      <c r="E41" s="41" t="s">
        <v>30</v>
      </c>
      <c r="F41" s="37">
        <v>15</v>
      </c>
      <c r="G41" s="37">
        <v>20</v>
      </c>
      <c r="H41" s="37">
        <f t="shared" si="1"/>
        <v>1028.7</v>
      </c>
      <c r="I41" s="37">
        <f t="shared" si="2"/>
        <v>1371.6</v>
      </c>
      <c r="J41" s="37">
        <f t="shared" si="3"/>
        <v>2400.3000000000002</v>
      </c>
      <c r="K41" s="105"/>
    </row>
    <row r="42" spans="1:11" s="38" customFormat="1" ht="15.75" x14ac:dyDescent="0.25">
      <c r="A42" s="39">
        <f>IF(D42=0,"",1+MAX(A$9:A41))</f>
        <v>27</v>
      </c>
      <c r="B42" s="60"/>
      <c r="C42" s="109" t="s">
        <v>66</v>
      </c>
      <c r="D42" s="41">
        <v>30</v>
      </c>
      <c r="E42" s="41" t="s">
        <v>30</v>
      </c>
      <c r="F42" s="37">
        <v>15</v>
      </c>
      <c r="G42" s="37">
        <v>20</v>
      </c>
      <c r="H42" s="37">
        <f t="shared" ref="H42:H43" si="16">F42*D42</f>
        <v>450</v>
      </c>
      <c r="I42" s="37">
        <f t="shared" ref="I42:I43" si="17">G42*D42</f>
        <v>600</v>
      </c>
      <c r="J42" s="37">
        <f t="shared" ref="J42:J43" si="18">H42+I42</f>
        <v>1050</v>
      </c>
      <c r="K42" s="105"/>
    </row>
    <row r="43" spans="1:11" s="38" customFormat="1" ht="15.75" x14ac:dyDescent="0.25">
      <c r="A43" s="39">
        <f>IF(D43=0,"",1+MAX(A$9:A42))</f>
        <v>28</v>
      </c>
      <c r="B43" s="60"/>
      <c r="C43" s="109" t="s">
        <v>70</v>
      </c>
      <c r="D43" s="41">
        <v>25</v>
      </c>
      <c r="E43" s="41" t="s">
        <v>30</v>
      </c>
      <c r="F43" s="37">
        <v>12</v>
      </c>
      <c r="G43" s="37">
        <v>8</v>
      </c>
      <c r="H43" s="37">
        <f t="shared" si="16"/>
        <v>300</v>
      </c>
      <c r="I43" s="37">
        <f t="shared" si="17"/>
        <v>200</v>
      </c>
      <c r="J43" s="37">
        <f t="shared" si="18"/>
        <v>500</v>
      </c>
      <c r="K43" s="105"/>
    </row>
    <row r="44" spans="1:11" s="38" customFormat="1" ht="15.75" x14ac:dyDescent="0.25">
      <c r="A44" s="39">
        <f>IF(D44=0,"",1+MAX(A$9:A43))</f>
        <v>29</v>
      </c>
      <c r="B44" s="60"/>
      <c r="C44" s="109" t="s">
        <v>45</v>
      </c>
      <c r="D44" s="41">
        <v>7.87</v>
      </c>
      <c r="E44" s="41" t="s">
        <v>30</v>
      </c>
      <c r="F44" s="37">
        <v>12</v>
      </c>
      <c r="G44" s="37">
        <v>8</v>
      </c>
      <c r="H44" s="37">
        <f t="shared" si="1"/>
        <v>94.44</v>
      </c>
      <c r="I44" s="37">
        <f t="shared" si="2"/>
        <v>62.96</v>
      </c>
      <c r="J44" s="37">
        <f t="shared" si="3"/>
        <v>157.4</v>
      </c>
      <c r="K44" s="105"/>
    </row>
    <row r="45" spans="1:11" s="38" customFormat="1" ht="15.75" x14ac:dyDescent="0.25">
      <c r="A45" s="39">
        <f>IF(D45=0,"",1+MAX(A$9:A44))</f>
        <v>30</v>
      </c>
      <c r="B45" s="60"/>
      <c r="C45" s="109" t="s">
        <v>46</v>
      </c>
      <c r="D45" s="41">
        <v>20</v>
      </c>
      <c r="E45" s="41" t="s">
        <v>30</v>
      </c>
      <c r="F45" s="37">
        <v>15</v>
      </c>
      <c r="G45" s="37">
        <v>25</v>
      </c>
      <c r="H45" s="37">
        <f t="shared" si="1"/>
        <v>300</v>
      </c>
      <c r="I45" s="37">
        <f t="shared" si="2"/>
        <v>500</v>
      </c>
      <c r="J45" s="37">
        <f t="shared" si="3"/>
        <v>800</v>
      </c>
      <c r="K45" s="105"/>
    </row>
    <row r="46" spans="1:11" s="38" customFormat="1" ht="15.75" x14ac:dyDescent="0.25">
      <c r="A46" s="39" t="str">
        <f>IF(D46=0,"",1+MAX(A$9:A45))</f>
        <v/>
      </c>
      <c r="B46" s="60"/>
      <c r="C46" s="110" t="s">
        <v>67</v>
      </c>
      <c r="D46" s="41"/>
      <c r="E46" s="41"/>
      <c r="F46" s="37"/>
      <c r="G46" s="37"/>
      <c r="H46" s="37"/>
      <c r="I46" s="37"/>
      <c r="J46" s="37"/>
      <c r="K46" s="105"/>
    </row>
    <row r="47" spans="1:11" s="38" customFormat="1" ht="31.5" x14ac:dyDescent="0.25">
      <c r="A47" s="39">
        <f>IF(D47=0,"",1+MAX(A$9:A46))</f>
        <v>31</v>
      </c>
      <c r="B47" s="60"/>
      <c r="C47" s="111" t="s">
        <v>47</v>
      </c>
      <c r="D47" s="41">
        <v>3</v>
      </c>
      <c r="E47" s="41" t="s">
        <v>29</v>
      </c>
      <c r="F47" s="37">
        <v>250</v>
      </c>
      <c r="G47" s="37">
        <v>450</v>
      </c>
      <c r="H47" s="37">
        <f t="shared" si="1"/>
        <v>750</v>
      </c>
      <c r="I47" s="37">
        <f t="shared" si="2"/>
        <v>1350</v>
      </c>
      <c r="J47" s="37">
        <f t="shared" si="3"/>
        <v>2100</v>
      </c>
      <c r="K47" s="105"/>
    </row>
    <row r="48" spans="1:11" s="38" customFormat="1" ht="15.75" x14ac:dyDescent="0.25">
      <c r="A48" s="39">
        <f>IF(D48=0,"",1+MAX(A$9:A47))</f>
        <v>32</v>
      </c>
      <c r="B48" s="60"/>
      <c r="C48" s="111" t="s">
        <v>69</v>
      </c>
      <c r="D48" s="41">
        <v>1</v>
      </c>
      <c r="E48" s="41" t="s">
        <v>29</v>
      </c>
      <c r="F48" s="37">
        <v>150</v>
      </c>
      <c r="G48" s="37">
        <v>250</v>
      </c>
      <c r="H48" s="37">
        <f t="shared" si="1"/>
        <v>150</v>
      </c>
      <c r="I48" s="37">
        <f t="shared" si="2"/>
        <v>250</v>
      </c>
      <c r="J48" s="37">
        <f t="shared" si="3"/>
        <v>400</v>
      </c>
      <c r="K48" s="105"/>
    </row>
    <row r="49" spans="1:11" s="38" customFormat="1" ht="31.5" x14ac:dyDescent="0.25">
      <c r="A49" s="39">
        <f>IF(D49=0,"",1+MAX(A$9:A48))</f>
        <v>33</v>
      </c>
      <c r="B49" s="60"/>
      <c r="C49" s="111" t="s">
        <v>52</v>
      </c>
      <c r="D49" s="41">
        <v>2</v>
      </c>
      <c r="E49" s="41" t="s">
        <v>29</v>
      </c>
      <c r="F49" s="37">
        <v>250</v>
      </c>
      <c r="G49" s="37">
        <v>450</v>
      </c>
      <c r="H49" s="37">
        <f t="shared" si="1"/>
        <v>500</v>
      </c>
      <c r="I49" s="37">
        <f t="shared" si="2"/>
        <v>900</v>
      </c>
      <c r="J49" s="37">
        <f t="shared" si="3"/>
        <v>1400</v>
      </c>
      <c r="K49" s="105"/>
    </row>
    <row r="50" spans="1:11" s="38" customFormat="1" ht="31.5" x14ac:dyDescent="0.25">
      <c r="A50" s="39">
        <f>IF(D50=0,"",1+MAX(A$9:A49))</f>
        <v>34</v>
      </c>
      <c r="B50" s="60"/>
      <c r="C50" s="111" t="s">
        <v>53</v>
      </c>
      <c r="D50" s="41">
        <v>2</v>
      </c>
      <c r="E50" s="41" t="s">
        <v>29</v>
      </c>
      <c r="F50" s="37">
        <v>250</v>
      </c>
      <c r="G50" s="37">
        <v>450</v>
      </c>
      <c r="H50" s="37">
        <f t="shared" si="1"/>
        <v>500</v>
      </c>
      <c r="I50" s="37">
        <f t="shared" si="2"/>
        <v>900</v>
      </c>
      <c r="J50" s="37">
        <f t="shared" si="3"/>
        <v>1400</v>
      </c>
      <c r="K50" s="105"/>
    </row>
    <row r="51" spans="1:11" s="38" customFormat="1" ht="31.5" x14ac:dyDescent="0.25">
      <c r="A51" s="39">
        <f>IF(D51=0,"",1+MAX(A$9:A50))</f>
        <v>35</v>
      </c>
      <c r="B51" s="60"/>
      <c r="C51" s="111" t="s">
        <v>55</v>
      </c>
      <c r="D51" s="41">
        <v>1</v>
      </c>
      <c r="E51" s="41" t="s">
        <v>29</v>
      </c>
      <c r="F51" s="37">
        <v>250</v>
      </c>
      <c r="G51" s="37">
        <v>450</v>
      </c>
      <c r="H51" s="37">
        <f t="shared" si="1"/>
        <v>250</v>
      </c>
      <c r="I51" s="37">
        <f t="shared" si="2"/>
        <v>450</v>
      </c>
      <c r="J51" s="37">
        <f t="shared" si="3"/>
        <v>700</v>
      </c>
      <c r="K51" s="105"/>
    </row>
    <row r="52" spans="1:11" s="38" customFormat="1" ht="31.5" x14ac:dyDescent="0.25">
      <c r="A52" s="39">
        <f>IF(D52=0,"",1+MAX(A$9:A51))</f>
        <v>36</v>
      </c>
      <c r="B52" s="60"/>
      <c r="C52" s="111" t="s">
        <v>57</v>
      </c>
      <c r="D52" s="41">
        <v>1</v>
      </c>
      <c r="E52" s="41" t="s">
        <v>29</v>
      </c>
      <c r="F52" s="37">
        <v>250</v>
      </c>
      <c r="G52" s="37">
        <v>650</v>
      </c>
      <c r="H52" s="37">
        <f t="shared" si="1"/>
        <v>250</v>
      </c>
      <c r="I52" s="37">
        <f t="shared" si="2"/>
        <v>650</v>
      </c>
      <c r="J52" s="37">
        <f t="shared" si="3"/>
        <v>900</v>
      </c>
      <c r="K52" s="105"/>
    </row>
    <row r="53" spans="1:11" s="38" customFormat="1" ht="31.5" x14ac:dyDescent="0.25">
      <c r="A53" s="39">
        <f>IF(D53=0,"",1+MAX(A$9:A52))</f>
        <v>37</v>
      </c>
      <c r="B53" s="60"/>
      <c r="C53" s="111" t="s">
        <v>56</v>
      </c>
      <c r="D53" s="41">
        <v>1</v>
      </c>
      <c r="E53" s="41" t="s">
        <v>29</v>
      </c>
      <c r="F53" s="37">
        <v>250</v>
      </c>
      <c r="G53" s="37">
        <v>450</v>
      </c>
      <c r="H53" s="37">
        <f t="shared" si="1"/>
        <v>250</v>
      </c>
      <c r="I53" s="37">
        <f t="shared" si="2"/>
        <v>450</v>
      </c>
      <c r="J53" s="37">
        <f t="shared" si="3"/>
        <v>700</v>
      </c>
      <c r="K53" s="105"/>
    </row>
    <row r="54" spans="1:11" s="38" customFormat="1" ht="31.5" x14ac:dyDescent="0.25">
      <c r="A54" s="39">
        <f>IF(D54=0,"",1+MAX(A$9:A53))</f>
        <v>38</v>
      </c>
      <c r="B54" s="60"/>
      <c r="C54" s="111" t="s">
        <v>54</v>
      </c>
      <c r="D54" s="41">
        <v>1</v>
      </c>
      <c r="E54" s="41" t="s">
        <v>29</v>
      </c>
      <c r="F54" s="37">
        <v>250</v>
      </c>
      <c r="G54" s="37">
        <v>750</v>
      </c>
      <c r="H54" s="37">
        <f t="shared" si="1"/>
        <v>250</v>
      </c>
      <c r="I54" s="37">
        <f t="shared" si="2"/>
        <v>750</v>
      </c>
      <c r="J54" s="37">
        <f t="shared" si="3"/>
        <v>1000</v>
      </c>
      <c r="K54" s="105"/>
    </row>
    <row r="55" spans="1:11" s="38" customFormat="1" ht="15.75" x14ac:dyDescent="0.25">
      <c r="A55" s="39">
        <f>IF(D55=0,"",1+MAX(A$9:A54))</f>
        <v>39</v>
      </c>
      <c r="B55" s="60"/>
      <c r="C55" s="109" t="s">
        <v>58</v>
      </c>
      <c r="D55" s="41">
        <v>1</v>
      </c>
      <c r="E55" s="41" t="s">
        <v>29</v>
      </c>
      <c r="F55" s="37">
        <v>500</v>
      </c>
      <c r="G55" s="37">
        <v>1350</v>
      </c>
      <c r="H55" s="37">
        <f t="shared" si="1"/>
        <v>500</v>
      </c>
      <c r="I55" s="37">
        <f t="shared" si="2"/>
        <v>1350</v>
      </c>
      <c r="J55" s="37">
        <f t="shared" si="3"/>
        <v>1850</v>
      </c>
      <c r="K55" s="105"/>
    </row>
    <row r="56" spans="1:11" s="38" customFormat="1" ht="47.25" x14ac:dyDescent="0.25">
      <c r="A56" s="39">
        <f>IF(D56=0,"",1+MAX(A$9:A55))</f>
        <v>40</v>
      </c>
      <c r="B56" s="60"/>
      <c r="C56" s="111" t="s">
        <v>59</v>
      </c>
      <c r="D56" s="41">
        <v>1</v>
      </c>
      <c r="E56" s="41" t="s">
        <v>29</v>
      </c>
      <c r="F56" s="37">
        <v>500</v>
      </c>
      <c r="G56" s="37">
        <v>1350</v>
      </c>
      <c r="H56" s="37">
        <f t="shared" si="1"/>
        <v>500</v>
      </c>
      <c r="I56" s="37">
        <f t="shared" si="2"/>
        <v>1350</v>
      </c>
      <c r="J56" s="37">
        <f t="shared" si="3"/>
        <v>1850</v>
      </c>
      <c r="K56" s="105"/>
    </row>
    <row r="57" spans="1:11" s="38" customFormat="1" ht="15.75" x14ac:dyDescent="0.25">
      <c r="A57" s="58" t="str">
        <f>IF(D57=0,"",1+MAX(A$8:A56))</f>
        <v/>
      </c>
      <c r="B57" s="60"/>
      <c r="C57" s="42"/>
      <c r="D57" s="41"/>
      <c r="E57" s="41"/>
      <c r="F57" s="37"/>
      <c r="G57" s="37"/>
      <c r="H57" s="37"/>
      <c r="I57" s="37" t="str">
        <f>IF(D57=0,"",0)</f>
        <v/>
      </c>
      <c r="J57" s="37" t="str">
        <f>IF(I57="","",D57*I57)</f>
        <v/>
      </c>
      <c r="K57" s="105"/>
    </row>
    <row r="58" spans="1:11" s="38" customFormat="1" ht="15.75" x14ac:dyDescent="0.25">
      <c r="A58" s="62"/>
      <c r="B58" s="43"/>
      <c r="C58" s="44" t="s">
        <v>34</v>
      </c>
      <c r="D58" s="45"/>
      <c r="E58" s="46"/>
      <c r="F58" s="61"/>
      <c r="G58" s="61"/>
      <c r="H58" s="61"/>
      <c r="I58" s="37" t="str">
        <f>IF(D58=0,"",0)</f>
        <v/>
      </c>
      <c r="J58" s="37" t="str">
        <f>IF(I58="","",D58*I58)</f>
        <v/>
      </c>
      <c r="K58" s="49">
        <f>(SUM(J19:J58))</f>
        <v>36723.919999999998</v>
      </c>
    </row>
    <row r="59" spans="1:11" s="38" customFormat="1" ht="16.5" thickBot="1" x14ac:dyDescent="0.3">
      <c r="A59" s="50"/>
      <c r="B59" s="51"/>
      <c r="C59" s="52"/>
      <c r="D59" s="53"/>
      <c r="E59" s="53"/>
      <c r="F59" s="54"/>
      <c r="G59" s="54"/>
      <c r="H59" s="54"/>
      <c r="I59" s="55"/>
      <c r="J59" s="55"/>
      <c r="K59" s="56"/>
    </row>
    <row r="60" spans="1:11" s="38" customFormat="1" ht="15.75" x14ac:dyDescent="0.25">
      <c r="A60" s="63"/>
      <c r="B60" s="64" t="s">
        <v>26</v>
      </c>
      <c r="C60" s="65"/>
      <c r="D60" s="66"/>
      <c r="E60" s="66"/>
      <c r="F60" s="66"/>
      <c r="G60" s="66"/>
      <c r="H60" s="66"/>
      <c r="I60" s="65"/>
      <c r="J60" s="65"/>
      <c r="K60" s="67">
        <f>SUM(K9:K59)</f>
        <v>36723.919999999998</v>
      </c>
    </row>
    <row r="61" spans="1:11" s="38" customFormat="1" ht="15.75" x14ac:dyDescent="0.25">
      <c r="A61" s="68"/>
      <c r="B61" s="69" t="s">
        <v>2</v>
      </c>
      <c r="C61" s="70"/>
      <c r="D61" s="8">
        <v>0.2</v>
      </c>
      <c r="E61" s="71"/>
      <c r="F61" s="72"/>
      <c r="G61" s="72"/>
      <c r="H61" s="72"/>
      <c r="I61" s="73"/>
      <c r="J61" s="73"/>
      <c r="K61" s="74">
        <f>(K60*D61)</f>
        <v>7344.7839999999997</v>
      </c>
    </row>
    <row r="62" spans="1:11" s="38" customFormat="1" ht="15.75" x14ac:dyDescent="0.25">
      <c r="A62" s="68"/>
      <c r="B62" s="69" t="s">
        <v>3</v>
      </c>
      <c r="C62" s="70"/>
      <c r="D62" s="8">
        <v>0.03</v>
      </c>
      <c r="E62" s="75"/>
      <c r="F62" s="72"/>
      <c r="G62" s="72"/>
      <c r="H62" s="72"/>
      <c r="I62" s="73"/>
      <c r="J62" s="73"/>
      <c r="K62" s="74">
        <f>(K60*D62)</f>
        <v>1101.7175999999999</v>
      </c>
    </row>
    <row r="63" spans="1:11" s="38" customFormat="1" ht="15.75" x14ac:dyDescent="0.25">
      <c r="A63" s="68"/>
      <c r="B63" s="69" t="s">
        <v>4</v>
      </c>
      <c r="C63" s="70"/>
      <c r="D63" s="8">
        <v>7.0000000000000007E-2</v>
      </c>
      <c r="E63" s="76"/>
      <c r="F63" s="72"/>
      <c r="G63" s="72"/>
      <c r="H63" s="72"/>
      <c r="I63" s="73"/>
      <c r="J63" s="73"/>
      <c r="K63" s="74">
        <f>(K60*D63)</f>
        <v>2570.6744000000003</v>
      </c>
    </row>
    <row r="64" spans="1:11" ht="19.5" thickBot="1" x14ac:dyDescent="0.3">
      <c r="A64" s="107" t="s">
        <v>27</v>
      </c>
      <c r="B64" s="108"/>
      <c r="C64" s="77"/>
      <c r="D64" s="78"/>
      <c r="E64" s="78"/>
      <c r="F64" s="79"/>
      <c r="G64" s="79"/>
      <c r="H64" s="79"/>
      <c r="I64" s="80"/>
      <c r="J64" s="80"/>
      <c r="K64" s="81">
        <f>SUM(K60:K63)</f>
        <v>47741.096000000005</v>
      </c>
    </row>
    <row r="65" spans="1:11" s="38" customFormat="1" ht="19.5" thickBot="1" x14ac:dyDescent="0.3">
      <c r="A65" s="100" t="s">
        <v>28</v>
      </c>
      <c r="B65" s="101"/>
      <c r="C65" s="99"/>
      <c r="D65" s="83"/>
      <c r="E65" s="83"/>
      <c r="F65" s="84"/>
      <c r="G65" s="84"/>
      <c r="H65" s="84"/>
      <c r="I65" s="85"/>
      <c r="J65" s="85"/>
      <c r="K65" s="86"/>
    </row>
    <row r="66" spans="1:11" s="38" customFormat="1" ht="15.75" x14ac:dyDescent="0.25">
      <c r="A66" s="87"/>
      <c r="B66" s="51"/>
      <c r="C66" s="82"/>
      <c r="D66" s="83"/>
      <c r="E66" s="83"/>
      <c r="F66" s="84"/>
      <c r="G66" s="84"/>
      <c r="H66" s="84"/>
      <c r="I66" s="85"/>
      <c r="J66" s="85"/>
      <c r="K66" s="86"/>
    </row>
    <row r="67" spans="1:11" s="38" customFormat="1" ht="16.5" thickBot="1" x14ac:dyDescent="0.3">
      <c r="A67" s="88"/>
      <c r="B67" s="89"/>
      <c r="C67" s="90"/>
      <c r="D67" s="91"/>
      <c r="E67" s="91"/>
      <c r="F67" s="92"/>
      <c r="G67" s="92"/>
      <c r="H67" s="92"/>
      <c r="I67" s="93"/>
      <c r="J67" s="93"/>
      <c r="K67" s="94"/>
    </row>
  </sheetData>
  <mergeCells count="9">
    <mergeCell ref="A65:B65"/>
    <mergeCell ref="A18:B18"/>
    <mergeCell ref="D18:K18"/>
    <mergeCell ref="K19:K57"/>
    <mergeCell ref="A8:B8"/>
    <mergeCell ref="D8:K8"/>
    <mergeCell ref="B9:B15"/>
    <mergeCell ref="K9:K15"/>
    <mergeCell ref="A64:B6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BREAKDOWN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2024-05-02T20:54:49Z</dcterms:modified>
</cp:coreProperties>
</file>